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bed-my.sharepoint.com/personal/david_mctimoney_nbed_nb_ca/Documents/_U_Drive_August2023/My Documents/ASDW - DEC/"/>
    </mc:Choice>
  </mc:AlternateContent>
  <xr:revisionPtr revIDLastSave="1" documentId="8_{42333B92-7F35-4C8A-93A0-662B677C7E73}" xr6:coauthVersionLast="47" xr6:coauthVersionMax="47" xr10:uidLastSave="{7762D62C-C344-4BEE-B0E9-41F48BC1B333}"/>
  <bookViews>
    <workbookView xWindow="-120" yWindow="-120" windowWidth="29040" windowHeight="15840" xr2:uid="{C1351948-008C-4835-AF62-23C31FE29549}"/>
  </bookViews>
  <sheets>
    <sheet name="Functional Capacity" sheetId="1" r:id="rId1"/>
  </sheets>
  <definedNames>
    <definedName name="_xlnm._FilterDatabase" localSheetId="0" hidden="1">'Functional Capacity'!$A$1:$K$72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E72" i="1"/>
  <c r="J71" i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J63" i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J54" i="1"/>
  <c r="G54" i="1"/>
  <c r="H54" i="1" s="1"/>
  <c r="G53" i="1"/>
  <c r="H53" i="1" s="1"/>
  <c r="G52" i="1"/>
  <c r="H52" i="1" s="1"/>
  <c r="G51" i="1"/>
  <c r="H51" i="1" s="1"/>
  <c r="G50" i="1"/>
  <c r="H50" i="1" s="1"/>
  <c r="J49" i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J43" i="1"/>
  <c r="G43" i="1"/>
  <c r="H43" i="1" s="1"/>
  <c r="G42" i="1"/>
  <c r="H42" i="1" s="1"/>
  <c r="J41" i="1"/>
  <c r="G41" i="1"/>
  <c r="H41" i="1" s="1"/>
  <c r="G40" i="1"/>
  <c r="H40" i="1" s="1"/>
  <c r="G39" i="1"/>
  <c r="H39" i="1" s="1"/>
  <c r="J38" i="1"/>
  <c r="G38" i="1"/>
  <c r="H38" i="1" s="1"/>
  <c r="G37" i="1"/>
  <c r="H37" i="1" s="1"/>
  <c r="G36" i="1"/>
  <c r="H36" i="1" s="1"/>
  <c r="G35" i="1"/>
  <c r="H35" i="1" s="1"/>
  <c r="J34" i="1"/>
  <c r="G34" i="1"/>
  <c r="H34" i="1" s="1"/>
  <c r="H33" i="1"/>
  <c r="G33" i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J26" i="1"/>
  <c r="G26" i="1"/>
  <c r="H26" i="1" s="1"/>
  <c r="J25" i="1"/>
  <c r="G25" i="1"/>
  <c r="H25" i="1" s="1"/>
  <c r="G24" i="1"/>
  <c r="H24" i="1" s="1"/>
  <c r="J23" i="1"/>
  <c r="G23" i="1"/>
  <c r="H23" i="1" s="1"/>
  <c r="G22" i="1"/>
  <c r="H22" i="1" s="1"/>
  <c r="J21" i="1"/>
  <c r="G21" i="1"/>
  <c r="H21" i="1" s="1"/>
  <c r="G20" i="1"/>
  <c r="H20" i="1" s="1"/>
  <c r="G19" i="1"/>
  <c r="H19" i="1" s="1"/>
  <c r="J18" i="1"/>
  <c r="G18" i="1"/>
  <c r="H18" i="1" s="1"/>
  <c r="G17" i="1"/>
  <c r="H17" i="1" s="1"/>
  <c r="J16" i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J5" i="1"/>
  <c r="G5" i="1"/>
  <c r="H5" i="1" s="1"/>
  <c r="J4" i="1"/>
  <c r="G4" i="1"/>
  <c r="H4" i="1" s="1"/>
  <c r="G3" i="1"/>
  <c r="H3" i="1" s="1"/>
  <c r="G2" i="1"/>
  <c r="H2" i="1" s="1"/>
</calcChain>
</file>

<file path=xl/sharedStrings.xml><?xml version="1.0" encoding="utf-8"?>
<sst xmlns="http://schemas.openxmlformats.org/spreadsheetml/2006/main" count="291" uniqueCount="150">
  <si>
    <t>School</t>
  </si>
  <si>
    <t>Grade Level</t>
  </si>
  <si>
    <t>Education Centre</t>
  </si>
  <si>
    <t>Year Built</t>
  </si>
  <si>
    <t>Enrolment September 30,  2024</t>
  </si>
  <si>
    <t>Number of Classrooms</t>
  </si>
  <si>
    <t>Capacity (Without Modular Classrooms)</t>
  </si>
  <si>
    <t>Functional
 Capacity
 2024
(Without Modular Classrooms)</t>
  </si>
  <si>
    <t>Number of Modular Classrooms</t>
  </si>
  <si>
    <t>Functional
 Capacity
 2024
(With Modular Classrooms)</t>
  </si>
  <si>
    <t>Teaching Spaces</t>
  </si>
  <si>
    <t>Andover Elementary School</t>
  </si>
  <si>
    <t>K-5</t>
  </si>
  <si>
    <t>Woodstock</t>
  </si>
  <si>
    <t>Cafeteria, Gymnasium, Gymnasium (multipurpose), Library</t>
  </si>
  <si>
    <t>Assiniboine Avenue Elementary School</t>
  </si>
  <si>
    <t>K-2</t>
  </si>
  <si>
    <t>Oromocto</t>
  </si>
  <si>
    <t>Gymnasium, Library</t>
  </si>
  <si>
    <t>Barkers Point Elementary School</t>
  </si>
  <si>
    <t>Cafeteria, Gymnasium, Library</t>
  </si>
  <si>
    <t>Bath Community School</t>
  </si>
  <si>
    <t>K-8</t>
  </si>
  <si>
    <t>BBT lab, Cafeteria, Computer Lab, Daycare, Gymnasium, Library</t>
  </si>
  <si>
    <t>Bliss Carman Middle School</t>
  </si>
  <si>
    <t>6-8</t>
  </si>
  <si>
    <t>Fredericton</t>
  </si>
  <si>
    <t>Art, Cafeteria, Gymnasium, Library, Music, Science, Science, Tech</t>
  </si>
  <si>
    <t>Bristol Elementary School</t>
  </si>
  <si>
    <t>Gymnasium (multipurpose), Library</t>
  </si>
  <si>
    <t>Burton Elementary School</t>
  </si>
  <si>
    <t>K-1</t>
  </si>
  <si>
    <t>Cambridge-Narrows School</t>
  </si>
  <si>
    <t>K-12</t>
  </si>
  <si>
    <t>BBT Lab, Cafeteria, Computer Lab, Gymnasium, Home Ec, Library, Science</t>
  </si>
  <si>
    <t>Canterbury High School</t>
  </si>
  <si>
    <t>Art/Music, BBT Lab, Cafeteria, Gymnasium, Library, Machine Shop, Science, Weight Room</t>
  </si>
  <si>
    <t>Carleton North High School</t>
  </si>
  <si>
    <t>9-12</t>
  </si>
  <si>
    <t>Art, BBT Lab, Biology, Chemistry, Computer Lab, Carpentry, Engine Repair, Gymnasium, Home Ec, Library, Music, Physics, Teaching Theatre, Welding</t>
  </si>
  <si>
    <t>Centerville Community School</t>
  </si>
  <si>
    <t>Art/Music, BBT Lab, Cafeteria, Computer, Gymnasium, Science</t>
  </si>
  <si>
    <t>Central New Brunswick Academy</t>
  </si>
  <si>
    <t>6-12</t>
  </si>
  <si>
    <t>Art, BBT Lab, Cafeteria, Computer, Gymnasium, Library, Music,  MSTE Lab, Multipurpose, Science, Science</t>
  </si>
  <si>
    <t>Chipman Elementary School</t>
  </si>
  <si>
    <t>Chipman Forest Avenue School</t>
  </si>
  <si>
    <t>Art, BBT Lab, Biology, Cafeteria, Carpentry, Chemistry/Physics, Computer Lab, Home Ec, Gymnasium, Library, Mechanics, Music, Science, Welding</t>
  </si>
  <si>
    <t>Connaught Street School</t>
  </si>
  <si>
    <t>Cuffman Street Elementary</t>
  </si>
  <si>
    <r>
      <rPr>
        <sz val="12"/>
        <color rgb="FFFF0000"/>
        <rFont val="Arial"/>
        <family val="2"/>
      </rPr>
      <t>New School Open in 2024</t>
    </r>
    <r>
      <rPr>
        <sz val="12"/>
        <color theme="1"/>
        <rFont val="Arial"/>
        <family val="2"/>
      </rPr>
      <t xml:space="preserve">
Art, Cafeteria, Gymnasium, Library, Multi-Function, Music, Resource</t>
    </r>
  </si>
  <si>
    <t>Devon Middle School</t>
  </si>
  <si>
    <t>Cafeteria, Carpentry, Computer lab, Gymnasium, Home Ec, Library, Music
Modulars being added in 2023: 3</t>
  </si>
  <si>
    <t>Doaktown Elementary School</t>
  </si>
  <si>
    <t>Auditorium, Cafeteria, Gymnasium, Home Ec, Library(Public), Science, Science</t>
  </si>
  <si>
    <t>Donald Fraser Memorial School</t>
  </si>
  <si>
    <t>Florenceville Elementary School</t>
  </si>
  <si>
    <t>Florenceville Middle School</t>
  </si>
  <si>
    <t>Art, Cafeteria, Computer, Gymnasium, Home Ec, Library, Music</t>
  </si>
  <si>
    <t>Forest Hill Elementary School</t>
  </si>
  <si>
    <r>
      <t xml:space="preserve">Gymnasium (multipurpose), Library
</t>
    </r>
    <r>
      <rPr>
        <sz val="12"/>
        <color rgb="FFFF0000"/>
        <rFont val="Arial"/>
        <family val="2"/>
      </rPr>
      <t>Modulars being added in 2024: 1</t>
    </r>
  </si>
  <si>
    <t>Fredericton High School</t>
  </si>
  <si>
    <t>Art, Automotive, Automotive Servicing, BBT Lab, BBT lab,  Biology, Biology, Biology, Cafeteria, Carpentry, Chemistry, Chemistry, Chemistry, Culinary Tech, Future Chef's Café, Gymnasium, Gym, Gym, Aux Gym, Aux Gym(weight), Materials &amp; Manufacturing, Metals Manufacturing, Physics, Skilled trades, Teaching Theater, Teaching Theater, Theater, Welding</t>
  </si>
  <si>
    <t>Gagetown  School</t>
  </si>
  <si>
    <t>Garden Creek School</t>
  </si>
  <si>
    <t>Gymnasium, Library, Music</t>
  </si>
  <si>
    <t>Geary Elementary Community School</t>
  </si>
  <si>
    <t>Cafeteria, Gymnasium, Library, Music</t>
  </si>
  <si>
    <t>George Street Middle School</t>
  </si>
  <si>
    <t>Art, Cafeteria, Carpentry, Computer/BBT, Gymnasium, Home Ec, Library, Music, Science, Shop, Shop</t>
  </si>
  <si>
    <t>Gesner Street Elementary School</t>
  </si>
  <si>
    <t>Gymnasium, Kitchen, Library</t>
  </si>
  <si>
    <t>Gibson-Neill Memorial Elementary School</t>
  </si>
  <si>
    <r>
      <t xml:space="preserve">Cafeteria, First Nations, Gymnasium, Gymnasium (Multipurpose), Library, Multi-Function room, Multi-function,  Music, Performing 
</t>
    </r>
    <r>
      <rPr>
        <sz val="12"/>
        <color rgb="FFFF0000"/>
        <rFont val="Arial"/>
        <family val="2"/>
      </rPr>
      <t>7 Modulars to be removed in 2025</t>
    </r>
  </si>
  <si>
    <t>Hanwell Park Academy</t>
  </si>
  <si>
    <t xml:space="preserve">Art, Cafeteria, Gymnasium, Library, MSTE, Multi-Function, Multi-Function, Music, Performing arts, Science, Tech, Practice room, Project room, Carpentry, Resource
</t>
  </si>
  <si>
    <t>Harold Peterson Middle School</t>
  </si>
  <si>
    <t>Cafeteria, Carpentry, Computer, Computer, Gymnasium, Home Ec, Library, Science</t>
  </si>
  <si>
    <t>Hartland Community School</t>
  </si>
  <si>
    <t>Art, BBT lab, Cafeteria, Computer, Gymnasium, MSTE, Music, Music, Multi-Purpose, Science, Science</t>
  </si>
  <si>
    <t>Harvey Elementary School</t>
  </si>
  <si>
    <t>Harvey High School</t>
  </si>
  <si>
    <t>BBT, Cafeteria, Carpentry, Computer, Gymnasium, Home Ec, Library, Metal Shop, Science, Science, Teachers Theatre</t>
  </si>
  <si>
    <t>Hubbard Avenue Elem</t>
  </si>
  <si>
    <t>3-5</t>
  </si>
  <si>
    <t>John Caldwell School</t>
  </si>
  <si>
    <t>Art, BBT Lab, Cafeteria, Carpentry, Computer, Gymnasium, Gymnasium, Home Ec, Library, Mechanics Shop, Music, Music, Science, Science</t>
  </si>
  <si>
    <t>Keswick Ridge School</t>
  </si>
  <si>
    <t>Gymnasium</t>
  </si>
  <si>
    <t>Keswick Valley Memorial School</t>
  </si>
  <si>
    <t>Cafeteria, Gymnasium, Home Ec, Library, Music, Science, Tech.</t>
  </si>
  <si>
    <t>Kingsclear Community School</t>
  </si>
  <si>
    <t>Multi-Purpose Gymnasium, Library</t>
  </si>
  <si>
    <t>Leo Hayes High School</t>
  </si>
  <si>
    <t>Art, Art, Art, Art, BBT lab, BBT lab, Biology, Biology, Culinary tech, Cafetorium, Chemistry, Chemistry, Computer, Computer Computer, Gymnasium, Gym, Physics, Physics, Physics, Library, Music, Science, Carpentry shop</t>
  </si>
  <si>
    <t>Lincoln Elementary Community School</t>
  </si>
  <si>
    <t>Liverpool Street Elementary School</t>
  </si>
  <si>
    <t>2-5</t>
  </si>
  <si>
    <t>McAdam Elementary School</t>
  </si>
  <si>
    <t>McAdam High School</t>
  </si>
  <si>
    <t>Cafeteria, Computer, Computer, Gymnasium, Home Ec., Library, Metal Shop, Science</t>
  </si>
  <si>
    <t>Meduxnekeag Consolidated School</t>
  </si>
  <si>
    <t>Art, Cafeteria, Gymnasium, Gymnasium, Library, MSTE, Multi-Function, Multi-Function, Music, Music, Performing Arts, Science</t>
  </si>
  <si>
    <t>Minto Elementary Middle School</t>
  </si>
  <si>
    <t>Cafeteria, Computer, Gymnasium, Home Ec.,Library, Science, Shop-Industrial, Teachers Theatre</t>
  </si>
  <si>
    <t>Minto Memorial High School</t>
  </si>
  <si>
    <t>Art, BBT lab, Cafeteria, Computer, Gymnasium, Gymnasium/Performing Arts, Library, Music, Science, Automotive, Carpentry, Welding</t>
  </si>
  <si>
    <t>Montgomery Street Elementary School</t>
  </si>
  <si>
    <r>
      <t xml:space="preserve">Gymnasium, Library
Modulars being added in 2023: 2
</t>
    </r>
    <r>
      <rPr>
        <sz val="12"/>
        <color rgb="FFFF0000"/>
        <rFont val="Arial"/>
        <family val="2"/>
      </rPr>
      <t>Modulars being added in 2024: 1</t>
    </r>
  </si>
  <si>
    <t>Nackawic Elementary School</t>
  </si>
  <si>
    <t>Cafeteria, Computer, Gymnasium, Library</t>
  </si>
  <si>
    <t>Nackawic Middle  School</t>
  </si>
  <si>
    <t>Art, BBT lab, Biology, Cafeteria, Carpentry, Chemistry, Computer, Computer, Gymnasium, Library, Music  (Ancillary Building - Automotive)</t>
  </si>
  <si>
    <t>Nackawic Senior High School</t>
  </si>
  <si>
    <t>Art, Cafeteria, Cafeteria, Carpentry, Computer, Gymnasium, Home Ec., Home Ec., Library, Music, Science</t>
  </si>
  <si>
    <t>Nashwaak Valley School</t>
  </si>
  <si>
    <t>Library, Music, Multi-purpose gymnasium/cafetorium</t>
  </si>
  <si>
    <t>Nashwaaksis Memorial School</t>
  </si>
  <si>
    <r>
      <t xml:space="preserve">Gymnasium, Library
</t>
    </r>
    <r>
      <rPr>
        <sz val="12"/>
        <color rgb="FFFF0000"/>
        <rFont val="Arial"/>
        <family val="2"/>
      </rPr>
      <t>NOTE: students moved from McAdam Avenue School in 2023</t>
    </r>
  </si>
  <si>
    <t>Nashwaaksis Middle School</t>
  </si>
  <si>
    <t>Art, Cafeteria, Carpentry, Computer, Computer, Gymnasium(Fieldhouse), Home Ec., Library, Music, Theatre
NOTE: 5 classrooms converted for ISD</t>
  </si>
  <si>
    <t>New Maryland Elementary School</t>
  </si>
  <si>
    <t>Art, Cafeteria, Gymnasium, Library, Music</t>
  </si>
  <si>
    <t>Oromocto High School</t>
  </si>
  <si>
    <t>Art, Art, Art, BBT Lab, Biology, Cafeteria, Carpentry, Carpentry, Chemistry, Chemistry, Computer, Computer, Computer, Gymnasium, Music, Physics, Shop-Machine, Shop-Auto, Teacher Theatre, Welding, Machine shop</t>
  </si>
  <si>
    <t>Park Street Elementary School</t>
  </si>
  <si>
    <t>Perth-Andover Middle School</t>
  </si>
  <si>
    <t>BBT, Cafeteria, Computer, Gymnasium, Library, Music, Science</t>
  </si>
  <si>
    <t>Priestman Street Elementary School</t>
  </si>
  <si>
    <t>Gymnasium, Library, Music
NOTE: A section converted for FEC</t>
  </si>
  <si>
    <t>Ridgeview Middle School</t>
  </si>
  <si>
    <t>BBT, Cafeteria, Cafeteria, Carpentry, Computer, Gymnasium, Home Ec., Library</t>
  </si>
  <si>
    <t>Royal Road Elementary School</t>
  </si>
  <si>
    <t>Cafeteria, Computer, Gymnasium, Library, Music</t>
  </si>
  <si>
    <t>Saint Mary's Academy</t>
  </si>
  <si>
    <r>
      <t xml:space="preserve">Cafeteria, Carpentry, Gymnasium, Library Science, Tech
Modulars being added in 2022: 2
Modulars being added in 2023: 3
</t>
    </r>
    <r>
      <rPr>
        <sz val="12"/>
        <color rgb="FFFF0000"/>
        <rFont val="Arial"/>
        <family val="2"/>
      </rPr>
      <t>Modulars being added in 2024: 1</t>
    </r>
  </si>
  <si>
    <t>Southern Victoria High School</t>
  </si>
  <si>
    <t>Art, BBT, Cafeteria, Carpentry, Computer, Computer, Gymnasium, Home Ec., Library, Music, Science, Science, Shop-Auto, Teaching Theatre</t>
  </si>
  <si>
    <t>Stanley Consolidated School</t>
  </si>
  <si>
    <t>Art, Art, BBT, Cafeteria, Carpentry, Computer, Gymnasium, Gymnasium-Multi-Purpose, Home Ec., Home Ec., Science, Science, Tech</t>
  </si>
  <si>
    <t>Summerhill Street Elementary School</t>
  </si>
  <si>
    <t>Sunbury West School</t>
  </si>
  <si>
    <t>Art, Cafeteria, Carpentry, Computer, Gymnasium, Home Ec., Library, Science</t>
  </si>
  <si>
    <t>Tobique Valley High School</t>
  </si>
  <si>
    <t>Biology, Cafeteria, Carpentry, Computer, Computer, Gymnasium, Home Ec., Library, Physic, Shop-Auto, Teaching Theatre</t>
  </si>
  <si>
    <t>Townsview School</t>
  </si>
  <si>
    <t>Upper Miramichi Elementary School</t>
  </si>
  <si>
    <t>Computer, Gymnasium (Multipurpose), Library</t>
  </si>
  <si>
    <t>Woodstock High School</t>
  </si>
  <si>
    <t>Art, BBT, Cafeteria, Cafeteria, Carpentry, Carpentry, Gymnasium, Home Ec., Library, Music, Tech, Theatre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</si>
</sst>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 shrinkToFi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 shrinkToFit="1"/>
    </xf>
    <xf numFmtId="49" fontId="3" fillId="0" borderId="1" xfId="0" applyNumberFormat="1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3" fontId="4" fillId="3" borderId="1" xfId="0" applyNumberFormat="1" applyFont="1" applyFill="1" applyBorder="1" applyAlignment="1">
      <alignment vertical="top" wrapText="1"/>
    </xf>
    <xf numFmtId="10" fontId="3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10" fontId="4" fillId="3" borderId="1" xfId="0" applyNumberFormat="1" applyFont="1" applyFill="1" applyBorder="1" applyAlignment="1">
      <alignment vertical="top" wrapText="1"/>
    </xf>
    <xf numFmtId="10" fontId="3" fillId="3" borderId="1" xfId="0" applyNumberFormat="1" applyFont="1" applyFill="1" applyBorder="1" applyAlignment="1">
      <alignment vertical="top" wrapText="1" shrinkToFit="1"/>
    </xf>
    <xf numFmtId="3" fontId="3" fillId="0" borderId="1" xfId="0" applyNumberFormat="1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3" fillId="2" borderId="1" xfId="0" applyNumberFormat="1" applyFont="1" applyFill="1" applyBorder="1" applyAlignment="1">
      <alignment vertical="top" wrapText="1"/>
    </xf>
    <xf numFmtId="10" fontId="5" fillId="3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A618-02BE-4A13-82CA-3EEF3128213D}">
  <dimension ref="A1:L72"/>
  <sheetViews>
    <sheetView tabSelected="1" view="pageBreakPreview" topLeftCell="A56" zoomScale="60" zoomScaleNormal="100" workbookViewId="0">
      <selection activeCell="A2" sqref="A2:XFD72"/>
    </sheetView>
  </sheetViews>
  <sheetFormatPr defaultColWidth="9" defaultRowHeight="15" x14ac:dyDescent="0.25"/>
  <cols>
    <col min="1" max="1" width="43" style="5" customWidth="1"/>
    <col min="2" max="2" width="26" style="5" customWidth="1"/>
    <col min="3" max="3" width="15.7109375" style="5" customWidth="1"/>
    <col min="4" max="4" width="10.28515625" style="30" customWidth="1"/>
    <col min="5" max="5" width="14" style="31" customWidth="1"/>
    <col min="6" max="6" width="13.5703125" style="30" bestFit="1" customWidth="1"/>
    <col min="7" max="9" width="14.5703125" style="5" customWidth="1"/>
    <col min="10" max="10" width="14.5703125" style="30" customWidth="1"/>
    <col min="11" max="11" width="77.7109375" style="5" customWidth="1"/>
    <col min="12" max="12" width="53" style="32" customWidth="1"/>
    <col min="13" max="16384" width="9" style="5"/>
  </cols>
  <sheetData>
    <row r="1" spans="1:12" ht="110.2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4" t="s">
        <v>10</v>
      </c>
      <c r="L1" s="5"/>
    </row>
    <row r="2" spans="1:12" ht="75" customHeight="1" x14ac:dyDescent="0.25">
      <c r="A2" s="6" t="s">
        <v>11</v>
      </c>
      <c r="B2" s="6" t="s">
        <v>12</v>
      </c>
      <c r="C2" s="6" t="s">
        <v>13</v>
      </c>
      <c r="D2" s="7">
        <v>1956</v>
      </c>
      <c r="E2" s="8">
        <v>248</v>
      </c>
      <c r="F2" s="6">
        <v>25</v>
      </c>
      <c r="G2" s="6">
        <f>F2*24</f>
        <v>600</v>
      </c>
      <c r="H2" s="9">
        <f t="shared" ref="H2:H65" si="0">E2/G2</f>
        <v>0.41333333333333333</v>
      </c>
      <c r="I2" s="7"/>
      <c r="J2" s="9"/>
      <c r="K2" s="10" t="s">
        <v>14</v>
      </c>
      <c r="L2" s="5"/>
    </row>
    <row r="3" spans="1:12" ht="75" customHeight="1" x14ac:dyDescent="0.25">
      <c r="A3" s="6" t="s">
        <v>15</v>
      </c>
      <c r="B3" s="6" t="s">
        <v>16</v>
      </c>
      <c r="C3" s="6" t="s">
        <v>17</v>
      </c>
      <c r="D3" s="7">
        <v>1957</v>
      </c>
      <c r="E3" s="8">
        <v>237</v>
      </c>
      <c r="F3" s="6">
        <v>18</v>
      </c>
      <c r="G3" s="6">
        <f>F3*21</f>
        <v>378</v>
      </c>
      <c r="H3" s="9">
        <f t="shared" si="0"/>
        <v>0.62698412698412698</v>
      </c>
      <c r="I3" s="7"/>
      <c r="J3" s="9"/>
      <c r="K3" s="10" t="s">
        <v>18</v>
      </c>
      <c r="L3" s="5"/>
    </row>
    <row r="4" spans="1:12" ht="75" customHeight="1" x14ac:dyDescent="0.25">
      <c r="A4" s="6" t="s">
        <v>19</v>
      </c>
      <c r="B4" s="6" t="s">
        <v>12</v>
      </c>
      <c r="C4" s="6" t="s">
        <v>17</v>
      </c>
      <c r="D4" s="7">
        <v>1946</v>
      </c>
      <c r="E4" s="8">
        <v>280</v>
      </c>
      <c r="F4" s="6">
        <v>18</v>
      </c>
      <c r="G4" s="6">
        <f>F4*24</f>
        <v>432</v>
      </c>
      <c r="H4" s="9">
        <f t="shared" si="0"/>
        <v>0.64814814814814814</v>
      </c>
      <c r="I4" s="7">
        <v>2</v>
      </c>
      <c r="J4" s="9">
        <f>E4/((F4+I4)*24)</f>
        <v>0.58333333333333337</v>
      </c>
      <c r="K4" s="10" t="s">
        <v>20</v>
      </c>
      <c r="L4" s="5"/>
    </row>
    <row r="5" spans="1:12" ht="75" customHeight="1" x14ac:dyDescent="0.25">
      <c r="A5" s="6" t="s">
        <v>21</v>
      </c>
      <c r="B5" s="6" t="s">
        <v>22</v>
      </c>
      <c r="C5" s="6" t="s">
        <v>13</v>
      </c>
      <c r="D5" s="7">
        <v>1967</v>
      </c>
      <c r="E5" s="8">
        <v>114</v>
      </c>
      <c r="F5" s="6">
        <v>11</v>
      </c>
      <c r="G5" s="6">
        <f>F5*26</f>
        <v>286</v>
      </c>
      <c r="H5" s="9">
        <f t="shared" si="0"/>
        <v>0.39860139860139859</v>
      </c>
      <c r="I5" s="7">
        <v>1</v>
      </c>
      <c r="J5" s="9">
        <f>E5/((F5+I5)*24)</f>
        <v>0.39583333333333331</v>
      </c>
      <c r="K5" s="10" t="s">
        <v>23</v>
      </c>
      <c r="L5" s="5"/>
    </row>
    <row r="6" spans="1:12" ht="75" customHeight="1" x14ac:dyDescent="0.25">
      <c r="A6" s="6" t="s">
        <v>24</v>
      </c>
      <c r="B6" s="11" t="s">
        <v>25</v>
      </c>
      <c r="C6" s="6" t="s">
        <v>26</v>
      </c>
      <c r="D6" s="7">
        <v>2009</v>
      </c>
      <c r="E6" s="8">
        <v>632</v>
      </c>
      <c r="F6" s="6">
        <v>24</v>
      </c>
      <c r="G6" s="6">
        <f>F6*29</f>
        <v>696</v>
      </c>
      <c r="H6" s="9">
        <f t="shared" si="0"/>
        <v>0.90804597701149425</v>
      </c>
      <c r="I6" s="7"/>
      <c r="J6" s="9"/>
      <c r="K6" s="10" t="s">
        <v>27</v>
      </c>
      <c r="L6" s="5"/>
    </row>
    <row r="7" spans="1:12" ht="75" customHeight="1" x14ac:dyDescent="0.25">
      <c r="A7" s="6" t="s">
        <v>28</v>
      </c>
      <c r="B7" s="6" t="s">
        <v>12</v>
      </c>
      <c r="C7" s="6" t="s">
        <v>13</v>
      </c>
      <c r="D7" s="7">
        <v>1966</v>
      </c>
      <c r="E7" s="8">
        <v>90</v>
      </c>
      <c r="F7" s="6">
        <v>8</v>
      </c>
      <c r="G7" s="6">
        <f>F7*24</f>
        <v>192</v>
      </c>
      <c r="H7" s="9">
        <f t="shared" si="0"/>
        <v>0.46875</v>
      </c>
      <c r="I7" s="7"/>
      <c r="J7" s="9"/>
      <c r="K7" s="10" t="s">
        <v>29</v>
      </c>
      <c r="L7" s="5"/>
    </row>
    <row r="8" spans="1:12" ht="75" customHeight="1" x14ac:dyDescent="0.25">
      <c r="A8" s="6" t="s">
        <v>30</v>
      </c>
      <c r="B8" s="6" t="s">
        <v>31</v>
      </c>
      <c r="C8" s="6" t="s">
        <v>17</v>
      </c>
      <c r="D8" s="7">
        <v>1961</v>
      </c>
      <c r="E8" s="8">
        <v>46</v>
      </c>
      <c r="F8" s="6">
        <v>3</v>
      </c>
      <c r="G8" s="6">
        <f>F8*21</f>
        <v>63</v>
      </c>
      <c r="H8" s="9">
        <f t="shared" si="0"/>
        <v>0.73015873015873012</v>
      </c>
      <c r="I8" s="7"/>
      <c r="J8" s="9"/>
      <c r="K8" s="10" t="s">
        <v>29</v>
      </c>
      <c r="L8" s="5"/>
    </row>
    <row r="9" spans="1:12" ht="75" customHeight="1" x14ac:dyDescent="0.25">
      <c r="A9" s="6" t="s">
        <v>32</v>
      </c>
      <c r="B9" s="6" t="s">
        <v>33</v>
      </c>
      <c r="C9" s="6" t="s">
        <v>17</v>
      </c>
      <c r="D9" s="7">
        <v>1987</v>
      </c>
      <c r="E9" s="8">
        <v>232</v>
      </c>
      <c r="F9" s="6">
        <v>14</v>
      </c>
      <c r="G9" s="6">
        <f>F9*26</f>
        <v>364</v>
      </c>
      <c r="H9" s="9">
        <f t="shared" si="0"/>
        <v>0.63736263736263732</v>
      </c>
      <c r="I9" s="7"/>
      <c r="J9" s="9"/>
      <c r="K9" s="10" t="s">
        <v>34</v>
      </c>
      <c r="L9" s="5"/>
    </row>
    <row r="10" spans="1:12" ht="75" customHeight="1" x14ac:dyDescent="0.25">
      <c r="A10" s="6" t="s">
        <v>35</v>
      </c>
      <c r="B10" s="6" t="s">
        <v>33</v>
      </c>
      <c r="C10" s="6" t="s">
        <v>13</v>
      </c>
      <c r="D10" s="7">
        <v>1952</v>
      </c>
      <c r="E10" s="8">
        <v>127</v>
      </c>
      <c r="F10" s="6">
        <v>11</v>
      </c>
      <c r="G10" s="6">
        <f>F10*26</f>
        <v>286</v>
      </c>
      <c r="H10" s="9">
        <f t="shared" si="0"/>
        <v>0.44405594405594406</v>
      </c>
      <c r="I10" s="7"/>
      <c r="J10" s="9"/>
      <c r="K10" s="10" t="s">
        <v>36</v>
      </c>
      <c r="L10" s="5"/>
    </row>
    <row r="11" spans="1:12" ht="75" customHeight="1" x14ac:dyDescent="0.25">
      <c r="A11" s="6" t="s">
        <v>37</v>
      </c>
      <c r="B11" s="11" t="s">
        <v>38</v>
      </c>
      <c r="C11" s="6" t="s">
        <v>13</v>
      </c>
      <c r="D11" s="7">
        <v>1977</v>
      </c>
      <c r="E11" s="8">
        <v>428</v>
      </c>
      <c r="F11" s="6">
        <v>27</v>
      </c>
      <c r="G11" s="6">
        <f>F11*29</f>
        <v>783</v>
      </c>
      <c r="H11" s="9">
        <f t="shared" si="0"/>
        <v>0.54661558109833974</v>
      </c>
      <c r="I11" s="7"/>
      <c r="J11" s="9"/>
      <c r="K11" s="10" t="s">
        <v>39</v>
      </c>
      <c r="L11" s="5"/>
    </row>
    <row r="12" spans="1:12" ht="75" customHeight="1" x14ac:dyDescent="0.25">
      <c r="A12" s="6" t="s">
        <v>40</v>
      </c>
      <c r="B12" s="6" t="s">
        <v>22</v>
      </c>
      <c r="C12" s="6" t="s">
        <v>13</v>
      </c>
      <c r="D12" s="7">
        <v>1952</v>
      </c>
      <c r="E12" s="8">
        <v>209</v>
      </c>
      <c r="F12" s="6">
        <v>17</v>
      </c>
      <c r="G12" s="6">
        <f>F12*26</f>
        <v>442</v>
      </c>
      <c r="H12" s="9">
        <f t="shared" si="0"/>
        <v>0.47285067873303166</v>
      </c>
      <c r="I12" s="7"/>
      <c r="J12" s="9"/>
      <c r="K12" s="10" t="s">
        <v>41</v>
      </c>
      <c r="L12" s="5"/>
    </row>
    <row r="13" spans="1:12" ht="75" customHeight="1" x14ac:dyDescent="0.25">
      <c r="A13" s="6" t="s">
        <v>42</v>
      </c>
      <c r="B13" s="11" t="s">
        <v>43</v>
      </c>
      <c r="C13" s="6" t="s">
        <v>26</v>
      </c>
      <c r="D13" s="7">
        <v>2010</v>
      </c>
      <c r="E13" s="8">
        <v>205</v>
      </c>
      <c r="F13" s="6">
        <v>14</v>
      </c>
      <c r="G13" s="6">
        <f>F13*29</f>
        <v>406</v>
      </c>
      <c r="H13" s="9">
        <f t="shared" si="0"/>
        <v>0.50492610837438423</v>
      </c>
      <c r="I13" s="7"/>
      <c r="J13" s="9"/>
      <c r="K13" s="10" t="s">
        <v>44</v>
      </c>
      <c r="L13" s="5"/>
    </row>
    <row r="14" spans="1:12" ht="75" customHeight="1" x14ac:dyDescent="0.25">
      <c r="A14" s="6" t="s">
        <v>45</v>
      </c>
      <c r="B14" s="6" t="s">
        <v>12</v>
      </c>
      <c r="C14" s="6" t="s">
        <v>17</v>
      </c>
      <c r="D14" s="7">
        <v>1967</v>
      </c>
      <c r="E14" s="8">
        <v>125</v>
      </c>
      <c r="F14" s="6">
        <v>16</v>
      </c>
      <c r="G14" s="6">
        <f>F14*24</f>
        <v>384</v>
      </c>
      <c r="H14" s="9">
        <f t="shared" si="0"/>
        <v>0.32552083333333331</v>
      </c>
      <c r="I14" s="7"/>
      <c r="J14" s="9"/>
      <c r="K14" s="10" t="s">
        <v>29</v>
      </c>
      <c r="L14" s="5"/>
    </row>
    <row r="15" spans="1:12" ht="75" customHeight="1" x14ac:dyDescent="0.25">
      <c r="A15" s="6" t="s">
        <v>46</v>
      </c>
      <c r="B15" s="11" t="s">
        <v>43</v>
      </c>
      <c r="C15" s="6" t="s">
        <v>17</v>
      </c>
      <c r="D15" s="7">
        <v>1988</v>
      </c>
      <c r="E15" s="8">
        <v>183</v>
      </c>
      <c r="F15" s="6">
        <v>20</v>
      </c>
      <c r="G15" s="6">
        <f>F15*29</f>
        <v>580</v>
      </c>
      <c r="H15" s="9">
        <f t="shared" si="0"/>
        <v>0.31551724137931036</v>
      </c>
      <c r="I15" s="7"/>
      <c r="J15" s="9"/>
      <c r="K15" s="10" t="s">
        <v>47</v>
      </c>
      <c r="L15" s="5"/>
    </row>
    <row r="16" spans="1:12" ht="75" customHeight="1" x14ac:dyDescent="0.25">
      <c r="A16" s="6" t="s">
        <v>48</v>
      </c>
      <c r="B16" s="6" t="s">
        <v>12</v>
      </c>
      <c r="C16" s="6" t="s">
        <v>26</v>
      </c>
      <c r="D16" s="7">
        <v>1957</v>
      </c>
      <c r="E16" s="8">
        <v>381</v>
      </c>
      <c r="F16" s="6">
        <v>16</v>
      </c>
      <c r="G16" s="6">
        <f>F16*24</f>
        <v>384</v>
      </c>
      <c r="H16" s="9">
        <f t="shared" si="0"/>
        <v>0.9921875</v>
      </c>
      <c r="I16" s="7">
        <v>3</v>
      </c>
      <c r="J16" s="9">
        <f>E16/((F16+I16)*24)</f>
        <v>0.83552631578947367</v>
      </c>
      <c r="K16" s="10" t="s">
        <v>18</v>
      </c>
      <c r="L16" s="5"/>
    </row>
    <row r="17" spans="1:12" ht="75" customHeight="1" x14ac:dyDescent="0.25">
      <c r="A17" s="12" t="s">
        <v>49</v>
      </c>
      <c r="B17" s="12" t="s">
        <v>12</v>
      </c>
      <c r="C17" s="12" t="s">
        <v>26</v>
      </c>
      <c r="D17" s="13">
        <v>2024</v>
      </c>
      <c r="E17" s="14">
        <v>326</v>
      </c>
      <c r="F17" s="12">
        <v>26</v>
      </c>
      <c r="G17" s="12">
        <f>F17*24</f>
        <v>624</v>
      </c>
      <c r="H17" s="15">
        <f t="shared" si="0"/>
        <v>0.52243589743589747</v>
      </c>
      <c r="I17" s="16"/>
      <c r="J17" s="17"/>
      <c r="K17" s="18" t="s">
        <v>50</v>
      </c>
      <c r="L17" s="5"/>
    </row>
    <row r="18" spans="1:12" ht="75" customHeight="1" x14ac:dyDescent="0.25">
      <c r="A18" s="6" t="s">
        <v>51</v>
      </c>
      <c r="B18" s="11" t="s">
        <v>25</v>
      </c>
      <c r="C18" s="6" t="s">
        <v>17</v>
      </c>
      <c r="D18" s="7">
        <v>1952</v>
      </c>
      <c r="E18" s="19">
        <v>577</v>
      </c>
      <c r="F18" s="6">
        <v>24</v>
      </c>
      <c r="G18" s="6">
        <f>F18*29</f>
        <v>696</v>
      </c>
      <c r="H18" s="9">
        <f t="shared" si="0"/>
        <v>0.82902298850574707</v>
      </c>
      <c r="I18" s="7">
        <v>7</v>
      </c>
      <c r="J18" s="9">
        <f>E18/((F18+I18)*24)</f>
        <v>0.77553763440860213</v>
      </c>
      <c r="K18" s="10" t="s">
        <v>52</v>
      </c>
      <c r="L18" s="5"/>
    </row>
    <row r="19" spans="1:12" ht="75" customHeight="1" x14ac:dyDescent="0.25">
      <c r="A19" s="6" t="s">
        <v>53</v>
      </c>
      <c r="B19" s="6" t="s">
        <v>12</v>
      </c>
      <c r="C19" s="6" t="s">
        <v>26</v>
      </c>
      <c r="D19" s="7">
        <v>1953</v>
      </c>
      <c r="E19" s="8">
        <v>71</v>
      </c>
      <c r="F19" s="6">
        <v>10</v>
      </c>
      <c r="G19" s="6">
        <f>F19*24</f>
        <v>240</v>
      </c>
      <c r="H19" s="9">
        <f t="shared" si="0"/>
        <v>0.29583333333333334</v>
      </c>
      <c r="I19" s="7"/>
      <c r="J19" s="9"/>
      <c r="K19" s="10" t="s">
        <v>54</v>
      </c>
      <c r="L19" s="5"/>
    </row>
    <row r="20" spans="1:12" ht="75" customHeight="1" x14ac:dyDescent="0.25">
      <c r="A20" s="6" t="s">
        <v>55</v>
      </c>
      <c r="B20" s="6" t="s">
        <v>12</v>
      </c>
      <c r="C20" s="6" t="s">
        <v>13</v>
      </c>
      <c r="D20" s="7">
        <v>1949</v>
      </c>
      <c r="E20" s="8">
        <v>128</v>
      </c>
      <c r="F20" s="6">
        <v>14</v>
      </c>
      <c r="G20" s="6">
        <f>F20*24</f>
        <v>336</v>
      </c>
      <c r="H20" s="9">
        <f t="shared" si="0"/>
        <v>0.38095238095238093</v>
      </c>
      <c r="I20" s="7"/>
      <c r="J20" s="9"/>
      <c r="K20" s="10" t="s">
        <v>20</v>
      </c>
      <c r="L20" s="5"/>
    </row>
    <row r="21" spans="1:12" ht="75" customHeight="1" x14ac:dyDescent="0.25">
      <c r="A21" s="6" t="s">
        <v>56</v>
      </c>
      <c r="B21" s="6" t="s">
        <v>12</v>
      </c>
      <c r="C21" s="6" t="s">
        <v>13</v>
      </c>
      <c r="D21" s="7">
        <v>1966</v>
      </c>
      <c r="E21" s="8">
        <v>198</v>
      </c>
      <c r="F21" s="6">
        <v>12</v>
      </c>
      <c r="G21" s="6">
        <f>F21*24</f>
        <v>288</v>
      </c>
      <c r="H21" s="9">
        <f t="shared" si="0"/>
        <v>0.6875</v>
      </c>
      <c r="I21" s="7">
        <v>4</v>
      </c>
      <c r="J21" s="9">
        <f>E21/((F21+I21)*24)</f>
        <v>0.515625</v>
      </c>
      <c r="K21" s="10" t="s">
        <v>18</v>
      </c>
      <c r="L21" s="5"/>
    </row>
    <row r="22" spans="1:12" ht="75" customHeight="1" x14ac:dyDescent="0.25">
      <c r="A22" s="6" t="s">
        <v>57</v>
      </c>
      <c r="B22" s="11" t="s">
        <v>25</v>
      </c>
      <c r="C22" s="6" t="s">
        <v>13</v>
      </c>
      <c r="D22" s="7">
        <v>1955</v>
      </c>
      <c r="E22" s="8">
        <v>168</v>
      </c>
      <c r="F22" s="6">
        <v>17</v>
      </c>
      <c r="G22" s="6">
        <f>F22*29</f>
        <v>493</v>
      </c>
      <c r="H22" s="9">
        <f t="shared" si="0"/>
        <v>0.34077079107505071</v>
      </c>
      <c r="I22" s="7"/>
      <c r="J22" s="9"/>
      <c r="K22" s="10" t="s">
        <v>58</v>
      </c>
      <c r="L22" s="5"/>
    </row>
    <row r="23" spans="1:12" ht="75" customHeight="1" x14ac:dyDescent="0.25">
      <c r="A23" s="12" t="s">
        <v>59</v>
      </c>
      <c r="B23" s="12" t="s">
        <v>31</v>
      </c>
      <c r="C23" s="12" t="s">
        <v>26</v>
      </c>
      <c r="D23" s="13">
        <v>1955</v>
      </c>
      <c r="E23" s="14">
        <v>149</v>
      </c>
      <c r="F23" s="12">
        <v>7</v>
      </c>
      <c r="G23" s="12">
        <f>F23*21</f>
        <v>147</v>
      </c>
      <c r="H23" s="15">
        <f t="shared" si="0"/>
        <v>1.0136054421768708</v>
      </c>
      <c r="I23" s="16">
        <v>2</v>
      </c>
      <c r="J23" s="15">
        <f>E23/((F23+I23)*24)</f>
        <v>0.68981481481481477</v>
      </c>
      <c r="K23" s="18" t="s">
        <v>60</v>
      </c>
      <c r="L23" s="5"/>
    </row>
    <row r="24" spans="1:12" ht="75" customHeight="1" x14ac:dyDescent="0.25">
      <c r="A24" s="6" t="s">
        <v>61</v>
      </c>
      <c r="B24" s="11" t="s">
        <v>38</v>
      </c>
      <c r="C24" s="6" t="s">
        <v>26</v>
      </c>
      <c r="D24" s="7">
        <v>1969</v>
      </c>
      <c r="E24" s="8">
        <v>2354</v>
      </c>
      <c r="F24" s="6">
        <v>97</v>
      </c>
      <c r="G24" s="6">
        <f>F24*29</f>
        <v>2813</v>
      </c>
      <c r="H24" s="9">
        <f t="shared" si="0"/>
        <v>0.83682900817632422</v>
      </c>
      <c r="I24" s="7"/>
      <c r="J24" s="9"/>
      <c r="K24" s="10" t="s">
        <v>62</v>
      </c>
      <c r="L24" s="5"/>
    </row>
    <row r="25" spans="1:12" ht="75" customHeight="1" x14ac:dyDescent="0.25">
      <c r="A25" s="6" t="s">
        <v>63</v>
      </c>
      <c r="B25" s="6" t="s">
        <v>22</v>
      </c>
      <c r="C25" s="6" t="s">
        <v>17</v>
      </c>
      <c r="D25" s="7">
        <v>1960</v>
      </c>
      <c r="E25" s="8">
        <v>104</v>
      </c>
      <c r="F25" s="6">
        <v>8</v>
      </c>
      <c r="G25" s="6">
        <f>F25*26</f>
        <v>208</v>
      </c>
      <c r="H25" s="9">
        <f t="shared" si="0"/>
        <v>0.5</v>
      </c>
      <c r="I25" s="7">
        <v>3</v>
      </c>
      <c r="J25" s="9">
        <f>E25/((F25+I25)*24)</f>
        <v>0.39393939393939392</v>
      </c>
      <c r="K25" s="10" t="s">
        <v>18</v>
      </c>
      <c r="L25" s="5"/>
    </row>
    <row r="26" spans="1:12" ht="75" customHeight="1" x14ac:dyDescent="0.25">
      <c r="A26" s="6" t="s">
        <v>64</v>
      </c>
      <c r="B26" s="6" t="s">
        <v>12</v>
      </c>
      <c r="C26" s="6" t="s">
        <v>26</v>
      </c>
      <c r="D26" s="7">
        <v>1965</v>
      </c>
      <c r="E26" s="8">
        <v>315</v>
      </c>
      <c r="F26" s="6">
        <v>15</v>
      </c>
      <c r="G26" s="6">
        <f>F26*24</f>
        <v>360</v>
      </c>
      <c r="H26" s="9">
        <f t="shared" si="0"/>
        <v>0.875</v>
      </c>
      <c r="I26" s="7">
        <v>3</v>
      </c>
      <c r="J26" s="9">
        <f>E26/((F26+I26)*24)</f>
        <v>0.72916666666666663</v>
      </c>
      <c r="K26" s="10" t="s">
        <v>65</v>
      </c>
      <c r="L26" s="5"/>
    </row>
    <row r="27" spans="1:12" ht="75" customHeight="1" x14ac:dyDescent="0.25">
      <c r="A27" s="6" t="s">
        <v>66</v>
      </c>
      <c r="B27" s="6" t="s">
        <v>12</v>
      </c>
      <c r="C27" s="6" t="s">
        <v>17</v>
      </c>
      <c r="D27" s="7">
        <v>2014</v>
      </c>
      <c r="E27" s="8">
        <v>163</v>
      </c>
      <c r="F27" s="6">
        <v>12</v>
      </c>
      <c r="G27" s="6">
        <f>F27*24</f>
        <v>288</v>
      </c>
      <c r="H27" s="9">
        <f t="shared" si="0"/>
        <v>0.56597222222222221</v>
      </c>
      <c r="I27" s="7"/>
      <c r="J27" s="9"/>
      <c r="K27" s="10" t="s">
        <v>67</v>
      </c>
      <c r="L27" s="5"/>
    </row>
    <row r="28" spans="1:12" ht="75" customHeight="1" x14ac:dyDescent="0.25">
      <c r="A28" s="6" t="s">
        <v>68</v>
      </c>
      <c r="B28" s="11" t="s">
        <v>25</v>
      </c>
      <c r="C28" s="6" t="s">
        <v>26</v>
      </c>
      <c r="D28" s="7">
        <v>1924</v>
      </c>
      <c r="E28" s="8">
        <v>741</v>
      </c>
      <c r="F28" s="6">
        <v>34</v>
      </c>
      <c r="G28" s="6">
        <f>F28*29</f>
        <v>986</v>
      </c>
      <c r="H28" s="9">
        <f t="shared" si="0"/>
        <v>0.75152129817444224</v>
      </c>
      <c r="I28" s="7"/>
      <c r="J28" s="9"/>
      <c r="K28" s="10" t="s">
        <v>69</v>
      </c>
      <c r="L28" s="5"/>
    </row>
    <row r="29" spans="1:12" ht="75" customHeight="1" x14ac:dyDescent="0.25">
      <c r="A29" s="6" t="s">
        <v>70</v>
      </c>
      <c r="B29" s="11" t="s">
        <v>16</v>
      </c>
      <c r="C29" s="6" t="s">
        <v>17</v>
      </c>
      <c r="D29" s="7">
        <v>1959</v>
      </c>
      <c r="E29" s="8">
        <v>233</v>
      </c>
      <c r="F29" s="6">
        <v>19</v>
      </c>
      <c r="G29" s="6">
        <f>F29*21</f>
        <v>399</v>
      </c>
      <c r="H29" s="9">
        <f t="shared" si="0"/>
        <v>0.58395989974937346</v>
      </c>
      <c r="I29" s="7"/>
      <c r="J29" s="9"/>
      <c r="K29" s="10" t="s">
        <v>71</v>
      </c>
      <c r="L29" s="5"/>
    </row>
    <row r="30" spans="1:12" ht="75" customHeight="1" x14ac:dyDescent="0.25">
      <c r="A30" s="12" t="s">
        <v>72</v>
      </c>
      <c r="B30" s="12" t="s">
        <v>12</v>
      </c>
      <c r="C30" s="12" t="s">
        <v>17</v>
      </c>
      <c r="D30" s="13">
        <v>2012</v>
      </c>
      <c r="E30" s="14">
        <v>369</v>
      </c>
      <c r="F30" s="12">
        <v>26</v>
      </c>
      <c r="G30" s="12">
        <f>F30*24</f>
        <v>624</v>
      </c>
      <c r="H30" s="15">
        <f t="shared" si="0"/>
        <v>0.59134615384615385</v>
      </c>
      <c r="I30" s="13"/>
      <c r="J30" s="15"/>
      <c r="K30" s="18" t="s">
        <v>73</v>
      </c>
      <c r="L30" s="5"/>
    </row>
    <row r="31" spans="1:12" ht="75" customHeight="1" x14ac:dyDescent="0.25">
      <c r="A31" s="6" t="s">
        <v>74</v>
      </c>
      <c r="B31" s="6" t="s">
        <v>22</v>
      </c>
      <c r="C31" s="6" t="s">
        <v>26</v>
      </c>
      <c r="D31" s="7">
        <v>2022</v>
      </c>
      <c r="E31" s="8">
        <v>541</v>
      </c>
      <c r="F31" s="6">
        <v>36</v>
      </c>
      <c r="G31" s="6">
        <f>F31*26</f>
        <v>936</v>
      </c>
      <c r="H31" s="9">
        <f t="shared" si="0"/>
        <v>0.57799145299145294</v>
      </c>
      <c r="I31" s="7"/>
      <c r="J31" s="9"/>
      <c r="K31" s="10" t="s">
        <v>75</v>
      </c>
      <c r="L31" s="5"/>
    </row>
    <row r="32" spans="1:12" ht="75" customHeight="1" x14ac:dyDescent="0.25">
      <c r="A32" s="6" t="s">
        <v>76</v>
      </c>
      <c r="B32" s="11" t="s">
        <v>25</v>
      </c>
      <c r="C32" s="6" t="s">
        <v>17</v>
      </c>
      <c r="D32" s="20">
        <v>1958</v>
      </c>
      <c r="E32" s="8">
        <v>372</v>
      </c>
      <c r="F32" s="6">
        <v>26</v>
      </c>
      <c r="G32" s="6">
        <f>F32*29</f>
        <v>754</v>
      </c>
      <c r="H32" s="9">
        <f t="shared" si="0"/>
        <v>0.49336870026525198</v>
      </c>
      <c r="I32" s="7"/>
      <c r="J32" s="9"/>
      <c r="K32" s="10" t="s">
        <v>77</v>
      </c>
      <c r="L32" s="5"/>
    </row>
    <row r="33" spans="1:12" ht="75" customHeight="1" x14ac:dyDescent="0.25">
      <c r="A33" s="6" t="s">
        <v>78</v>
      </c>
      <c r="B33" s="6" t="s">
        <v>33</v>
      </c>
      <c r="C33" s="6" t="s">
        <v>13</v>
      </c>
      <c r="D33" s="7">
        <v>2007</v>
      </c>
      <c r="E33" s="8">
        <v>551</v>
      </c>
      <c r="F33" s="6">
        <v>27</v>
      </c>
      <c r="G33" s="6">
        <f>F33*26</f>
        <v>702</v>
      </c>
      <c r="H33" s="9">
        <f t="shared" si="0"/>
        <v>0.78490028490028485</v>
      </c>
      <c r="I33" s="7"/>
      <c r="J33" s="9"/>
      <c r="K33" s="10" t="s">
        <v>79</v>
      </c>
      <c r="L33" s="5"/>
    </row>
    <row r="34" spans="1:12" ht="75" customHeight="1" x14ac:dyDescent="0.25">
      <c r="A34" s="21" t="s">
        <v>80</v>
      </c>
      <c r="B34" s="6" t="s">
        <v>12</v>
      </c>
      <c r="C34" s="6" t="s">
        <v>26</v>
      </c>
      <c r="D34" s="7">
        <v>1966</v>
      </c>
      <c r="E34" s="8">
        <v>202</v>
      </c>
      <c r="F34" s="6">
        <v>11</v>
      </c>
      <c r="G34" s="6">
        <f>F34*24</f>
        <v>264</v>
      </c>
      <c r="H34" s="9">
        <f t="shared" si="0"/>
        <v>0.76515151515151514</v>
      </c>
      <c r="I34" s="7">
        <v>2</v>
      </c>
      <c r="J34" s="9">
        <f>E34/((F34+I34)*24)</f>
        <v>0.64743589743589747</v>
      </c>
      <c r="K34" s="10" t="s">
        <v>29</v>
      </c>
      <c r="L34" s="5"/>
    </row>
    <row r="35" spans="1:12" ht="75" customHeight="1" x14ac:dyDescent="0.25">
      <c r="A35" s="6" t="s">
        <v>81</v>
      </c>
      <c r="B35" s="11" t="s">
        <v>43</v>
      </c>
      <c r="C35" s="6" t="s">
        <v>26</v>
      </c>
      <c r="D35" s="7">
        <v>1980</v>
      </c>
      <c r="E35" s="8">
        <v>241</v>
      </c>
      <c r="F35" s="6">
        <v>12</v>
      </c>
      <c r="G35" s="6">
        <f>F35*29</f>
        <v>348</v>
      </c>
      <c r="H35" s="9">
        <f t="shared" si="0"/>
        <v>0.69252873563218387</v>
      </c>
      <c r="I35" s="7"/>
      <c r="J35" s="9"/>
      <c r="K35" s="10" t="s">
        <v>82</v>
      </c>
      <c r="L35" s="5"/>
    </row>
    <row r="36" spans="1:12" ht="75" customHeight="1" x14ac:dyDescent="0.25">
      <c r="A36" s="6" t="s">
        <v>83</v>
      </c>
      <c r="B36" s="11" t="s">
        <v>84</v>
      </c>
      <c r="C36" s="6" t="s">
        <v>17</v>
      </c>
      <c r="D36" s="7">
        <v>1957</v>
      </c>
      <c r="E36" s="8">
        <v>316</v>
      </c>
      <c r="F36" s="6">
        <v>18</v>
      </c>
      <c r="G36" s="6">
        <f>F36*28</f>
        <v>504</v>
      </c>
      <c r="H36" s="9">
        <f t="shared" si="0"/>
        <v>0.62698412698412698</v>
      </c>
      <c r="I36" s="7"/>
      <c r="J36" s="9"/>
      <c r="K36" s="10" t="s">
        <v>18</v>
      </c>
      <c r="L36" s="5"/>
    </row>
    <row r="37" spans="1:12" ht="75" customHeight="1" x14ac:dyDescent="0.25">
      <c r="A37" s="6" t="s">
        <v>85</v>
      </c>
      <c r="B37" s="6" t="s">
        <v>33</v>
      </c>
      <c r="C37" s="6" t="s">
        <v>13</v>
      </c>
      <c r="D37" s="7">
        <v>1951</v>
      </c>
      <c r="E37" s="8">
        <v>541</v>
      </c>
      <c r="F37" s="6">
        <v>30</v>
      </c>
      <c r="G37" s="6">
        <f>F37*26</f>
        <v>780</v>
      </c>
      <c r="H37" s="9">
        <f t="shared" si="0"/>
        <v>0.69358974358974357</v>
      </c>
      <c r="I37" s="7"/>
      <c r="J37" s="9"/>
      <c r="K37" s="10" t="s">
        <v>86</v>
      </c>
      <c r="L37" s="5"/>
    </row>
    <row r="38" spans="1:12" ht="75" customHeight="1" x14ac:dyDescent="0.25">
      <c r="A38" s="6" t="s">
        <v>87</v>
      </c>
      <c r="B38" s="6" t="s">
        <v>22</v>
      </c>
      <c r="C38" s="6" t="s">
        <v>26</v>
      </c>
      <c r="D38" s="7">
        <v>1952</v>
      </c>
      <c r="E38" s="8">
        <v>193</v>
      </c>
      <c r="F38" s="6">
        <v>9</v>
      </c>
      <c r="G38" s="6">
        <f>F38*26</f>
        <v>234</v>
      </c>
      <c r="H38" s="9">
        <f t="shared" si="0"/>
        <v>0.82478632478632474</v>
      </c>
      <c r="I38" s="7">
        <v>5</v>
      </c>
      <c r="J38" s="9">
        <f>E38/((F38+I38)*24)</f>
        <v>0.57440476190476186</v>
      </c>
      <c r="K38" s="10" t="s">
        <v>88</v>
      </c>
      <c r="L38" s="5"/>
    </row>
    <row r="39" spans="1:12" ht="75" customHeight="1" x14ac:dyDescent="0.25">
      <c r="A39" s="6" t="s">
        <v>89</v>
      </c>
      <c r="B39" s="6" t="s">
        <v>22</v>
      </c>
      <c r="C39" s="6" t="s">
        <v>26</v>
      </c>
      <c r="D39" s="7">
        <v>1951</v>
      </c>
      <c r="E39" s="8">
        <v>198</v>
      </c>
      <c r="F39" s="6">
        <v>16</v>
      </c>
      <c r="G39" s="6">
        <f>F39*26</f>
        <v>416</v>
      </c>
      <c r="H39" s="9">
        <f t="shared" si="0"/>
        <v>0.47596153846153844</v>
      </c>
      <c r="I39" s="7"/>
      <c r="J39" s="9"/>
      <c r="K39" s="10" t="s">
        <v>90</v>
      </c>
      <c r="L39" s="5"/>
    </row>
    <row r="40" spans="1:12" ht="75" customHeight="1" x14ac:dyDescent="0.25">
      <c r="A40" s="6" t="s">
        <v>91</v>
      </c>
      <c r="B40" s="6" t="s">
        <v>12</v>
      </c>
      <c r="C40" s="6" t="s">
        <v>26</v>
      </c>
      <c r="D40" s="7">
        <v>1950</v>
      </c>
      <c r="E40" s="8">
        <v>58</v>
      </c>
      <c r="F40" s="6">
        <v>7</v>
      </c>
      <c r="G40" s="6">
        <f>F40*24</f>
        <v>168</v>
      </c>
      <c r="H40" s="9">
        <f t="shared" si="0"/>
        <v>0.34523809523809523</v>
      </c>
      <c r="I40" s="7"/>
      <c r="J40" s="9"/>
      <c r="K40" s="10" t="s">
        <v>92</v>
      </c>
      <c r="L40" s="5"/>
    </row>
    <row r="41" spans="1:12" ht="75" customHeight="1" x14ac:dyDescent="0.25">
      <c r="A41" s="6" t="s">
        <v>93</v>
      </c>
      <c r="B41" s="11" t="s">
        <v>38</v>
      </c>
      <c r="C41" s="6" t="s">
        <v>17</v>
      </c>
      <c r="D41" s="7">
        <v>1999</v>
      </c>
      <c r="E41" s="8">
        <v>1804</v>
      </c>
      <c r="F41" s="6">
        <v>57</v>
      </c>
      <c r="G41" s="6">
        <f>F41*29</f>
        <v>1653</v>
      </c>
      <c r="H41" s="9">
        <f t="shared" si="0"/>
        <v>1.0913490623109499</v>
      </c>
      <c r="I41" s="7">
        <v>8</v>
      </c>
      <c r="J41" s="9">
        <f>E41/((F41+I41)*29)</f>
        <v>0.95702917771883289</v>
      </c>
      <c r="K41" s="10" t="s">
        <v>94</v>
      </c>
      <c r="L41" s="5"/>
    </row>
    <row r="42" spans="1:12" ht="75" customHeight="1" x14ac:dyDescent="0.25">
      <c r="A42" s="6" t="s">
        <v>95</v>
      </c>
      <c r="B42" s="6" t="s">
        <v>12</v>
      </c>
      <c r="C42" s="6" t="s">
        <v>17</v>
      </c>
      <c r="D42" s="7">
        <v>2013</v>
      </c>
      <c r="E42" s="8">
        <v>156</v>
      </c>
      <c r="F42" s="6">
        <v>12</v>
      </c>
      <c r="G42" s="6">
        <f>F42*24</f>
        <v>288</v>
      </c>
      <c r="H42" s="9">
        <f t="shared" si="0"/>
        <v>0.54166666666666663</v>
      </c>
      <c r="I42" s="7"/>
      <c r="J42" s="9"/>
      <c r="K42" s="10" t="s">
        <v>65</v>
      </c>
      <c r="L42" s="5"/>
    </row>
    <row r="43" spans="1:12" ht="75" customHeight="1" x14ac:dyDescent="0.25">
      <c r="A43" s="6" t="s">
        <v>96</v>
      </c>
      <c r="B43" s="11" t="s">
        <v>97</v>
      </c>
      <c r="C43" s="6" t="s">
        <v>26</v>
      </c>
      <c r="D43" s="7">
        <v>1968</v>
      </c>
      <c r="E43" s="8">
        <v>328</v>
      </c>
      <c r="F43" s="6">
        <v>14</v>
      </c>
      <c r="G43" s="6">
        <f>F43*24</f>
        <v>336</v>
      </c>
      <c r="H43" s="9">
        <f t="shared" si="0"/>
        <v>0.97619047619047616</v>
      </c>
      <c r="I43" s="7">
        <v>3</v>
      </c>
      <c r="J43" s="9">
        <f>E43/((F43+I43)*24)</f>
        <v>0.80392156862745101</v>
      </c>
      <c r="K43" s="10" t="s">
        <v>18</v>
      </c>
      <c r="L43" s="5"/>
    </row>
    <row r="44" spans="1:12" ht="75" customHeight="1" x14ac:dyDescent="0.25">
      <c r="A44" s="6" t="s">
        <v>98</v>
      </c>
      <c r="B44" s="6" t="s">
        <v>12</v>
      </c>
      <c r="C44" s="6" t="s">
        <v>26</v>
      </c>
      <c r="D44" s="7">
        <v>1945</v>
      </c>
      <c r="E44" s="8">
        <v>89</v>
      </c>
      <c r="F44" s="6">
        <v>10</v>
      </c>
      <c r="G44" s="6">
        <f>F44*24</f>
        <v>240</v>
      </c>
      <c r="H44" s="9">
        <f t="shared" si="0"/>
        <v>0.37083333333333335</v>
      </c>
      <c r="I44" s="7"/>
      <c r="J44" s="9"/>
      <c r="K44" s="10" t="s">
        <v>18</v>
      </c>
      <c r="L44" s="5"/>
    </row>
    <row r="45" spans="1:12" ht="75" customHeight="1" x14ac:dyDescent="0.25">
      <c r="A45" s="6" t="s">
        <v>99</v>
      </c>
      <c r="B45" s="11" t="s">
        <v>43</v>
      </c>
      <c r="C45" s="6" t="s">
        <v>26</v>
      </c>
      <c r="D45" s="7">
        <v>1924</v>
      </c>
      <c r="E45" s="8">
        <v>88</v>
      </c>
      <c r="F45" s="6">
        <v>13</v>
      </c>
      <c r="G45" s="6">
        <f>F45*29</f>
        <v>377</v>
      </c>
      <c r="H45" s="9">
        <f t="shared" si="0"/>
        <v>0.23342175066312998</v>
      </c>
      <c r="I45" s="7"/>
      <c r="J45" s="9"/>
      <c r="K45" s="10" t="s">
        <v>100</v>
      </c>
      <c r="L45" s="5"/>
    </row>
    <row r="46" spans="1:12" ht="75" customHeight="1" x14ac:dyDescent="0.25">
      <c r="A46" s="6" t="s">
        <v>101</v>
      </c>
      <c r="B46" s="6" t="s">
        <v>22</v>
      </c>
      <c r="C46" s="6" t="s">
        <v>13</v>
      </c>
      <c r="D46" s="7">
        <v>2014</v>
      </c>
      <c r="E46" s="8">
        <v>682</v>
      </c>
      <c r="F46" s="6">
        <v>30</v>
      </c>
      <c r="G46" s="6">
        <f>F46*26</f>
        <v>780</v>
      </c>
      <c r="H46" s="9">
        <f t="shared" si="0"/>
        <v>0.87435897435897436</v>
      </c>
      <c r="I46" s="7"/>
      <c r="J46" s="9"/>
      <c r="K46" s="10" t="s">
        <v>102</v>
      </c>
      <c r="L46" s="5"/>
    </row>
    <row r="47" spans="1:12" ht="75" customHeight="1" x14ac:dyDescent="0.25">
      <c r="A47" s="6" t="s">
        <v>103</v>
      </c>
      <c r="B47" s="6" t="s">
        <v>22</v>
      </c>
      <c r="C47" s="6" t="s">
        <v>17</v>
      </c>
      <c r="D47" s="7">
        <v>1980</v>
      </c>
      <c r="E47" s="8">
        <v>355</v>
      </c>
      <c r="F47" s="6">
        <v>30</v>
      </c>
      <c r="G47" s="6">
        <f>F47*26</f>
        <v>780</v>
      </c>
      <c r="H47" s="9">
        <f t="shared" si="0"/>
        <v>0.45512820512820512</v>
      </c>
      <c r="I47" s="7"/>
      <c r="J47" s="9"/>
      <c r="K47" s="10" t="s">
        <v>104</v>
      </c>
      <c r="L47" s="5"/>
    </row>
    <row r="48" spans="1:12" ht="75" customHeight="1" x14ac:dyDescent="0.25">
      <c r="A48" s="6" t="s">
        <v>105</v>
      </c>
      <c r="B48" s="11" t="s">
        <v>38</v>
      </c>
      <c r="C48" s="6" t="s">
        <v>17</v>
      </c>
      <c r="D48" s="7">
        <v>1949</v>
      </c>
      <c r="E48" s="8">
        <v>199</v>
      </c>
      <c r="F48" s="6">
        <v>14</v>
      </c>
      <c r="G48" s="6">
        <f>F48*29</f>
        <v>406</v>
      </c>
      <c r="H48" s="9">
        <f t="shared" si="0"/>
        <v>0.49014778325123154</v>
      </c>
      <c r="I48" s="7"/>
      <c r="J48" s="9"/>
      <c r="K48" s="10" t="s">
        <v>106</v>
      </c>
      <c r="L48" s="5"/>
    </row>
    <row r="49" spans="1:12" ht="75" customHeight="1" x14ac:dyDescent="0.25">
      <c r="A49" s="12" t="s">
        <v>107</v>
      </c>
      <c r="B49" s="12" t="s">
        <v>12</v>
      </c>
      <c r="C49" s="12" t="s">
        <v>26</v>
      </c>
      <c r="D49" s="13">
        <v>1963</v>
      </c>
      <c r="E49" s="14">
        <v>271</v>
      </c>
      <c r="F49" s="12">
        <v>9</v>
      </c>
      <c r="G49" s="12">
        <f>F49*24</f>
        <v>216</v>
      </c>
      <c r="H49" s="15">
        <f t="shared" si="0"/>
        <v>1.2546296296296295</v>
      </c>
      <c r="I49" s="16">
        <v>8</v>
      </c>
      <c r="J49" s="15">
        <f>E49/((F49+I49)*24)</f>
        <v>0.66421568627450978</v>
      </c>
      <c r="K49" s="18" t="s">
        <v>108</v>
      </c>
      <c r="L49" s="5"/>
    </row>
    <row r="50" spans="1:12" ht="75" customHeight="1" x14ac:dyDescent="0.25">
      <c r="A50" s="6" t="s">
        <v>109</v>
      </c>
      <c r="B50" s="6" t="s">
        <v>12</v>
      </c>
      <c r="C50" s="6" t="s">
        <v>13</v>
      </c>
      <c r="D50" s="7">
        <v>1967</v>
      </c>
      <c r="E50" s="8">
        <v>214</v>
      </c>
      <c r="F50" s="6">
        <v>16</v>
      </c>
      <c r="G50" s="6">
        <f>F50*24</f>
        <v>384</v>
      </c>
      <c r="H50" s="9">
        <f t="shared" si="0"/>
        <v>0.55729166666666663</v>
      </c>
      <c r="I50" s="7"/>
      <c r="J50" s="9"/>
      <c r="K50" s="10" t="s">
        <v>110</v>
      </c>
      <c r="L50" s="5"/>
    </row>
    <row r="51" spans="1:12" ht="75" customHeight="1" x14ac:dyDescent="0.25">
      <c r="A51" s="22" t="s">
        <v>111</v>
      </c>
      <c r="B51" s="11" t="s">
        <v>25</v>
      </c>
      <c r="C51" s="22" t="s">
        <v>13</v>
      </c>
      <c r="D51" s="7">
        <v>1971</v>
      </c>
      <c r="E51" s="8">
        <v>122</v>
      </c>
      <c r="F51" s="6">
        <v>18</v>
      </c>
      <c r="G51" s="6">
        <f>F51*29</f>
        <v>522</v>
      </c>
      <c r="H51" s="9">
        <f t="shared" si="0"/>
        <v>0.23371647509578544</v>
      </c>
      <c r="I51" s="7"/>
      <c r="J51" s="9"/>
      <c r="K51" s="10" t="s">
        <v>112</v>
      </c>
      <c r="L51" s="5"/>
    </row>
    <row r="52" spans="1:12" ht="75" customHeight="1" x14ac:dyDescent="0.25">
      <c r="A52" s="22" t="s">
        <v>113</v>
      </c>
      <c r="B52" s="11" t="s">
        <v>38</v>
      </c>
      <c r="C52" s="22" t="s">
        <v>13</v>
      </c>
      <c r="D52" s="7">
        <v>1967</v>
      </c>
      <c r="E52" s="8">
        <v>256</v>
      </c>
      <c r="F52" s="6">
        <v>17</v>
      </c>
      <c r="G52" s="6">
        <f>F52*29</f>
        <v>493</v>
      </c>
      <c r="H52" s="9">
        <f t="shared" si="0"/>
        <v>0.51926977687626774</v>
      </c>
      <c r="I52" s="7"/>
      <c r="J52" s="9"/>
      <c r="K52" s="10" t="s">
        <v>114</v>
      </c>
      <c r="L52" s="5"/>
    </row>
    <row r="53" spans="1:12" ht="75" customHeight="1" x14ac:dyDescent="0.25">
      <c r="A53" s="6" t="s">
        <v>115</v>
      </c>
      <c r="B53" s="6" t="s">
        <v>12</v>
      </c>
      <c r="C53" s="6" t="s">
        <v>26</v>
      </c>
      <c r="D53" s="7">
        <v>1955</v>
      </c>
      <c r="E53" s="8">
        <v>99</v>
      </c>
      <c r="F53" s="6">
        <v>7</v>
      </c>
      <c r="G53" s="6">
        <f>F53*24</f>
        <v>168</v>
      </c>
      <c r="H53" s="9">
        <f t="shared" si="0"/>
        <v>0.5892857142857143</v>
      </c>
      <c r="I53" s="7"/>
      <c r="J53" s="9"/>
      <c r="K53" s="10" t="s">
        <v>116</v>
      </c>
      <c r="L53" s="5"/>
    </row>
    <row r="54" spans="1:12" ht="75" customHeight="1" x14ac:dyDescent="0.25">
      <c r="A54" s="6" t="s">
        <v>117</v>
      </c>
      <c r="B54" s="6" t="s">
        <v>12</v>
      </c>
      <c r="C54" s="6" t="s">
        <v>26</v>
      </c>
      <c r="D54" s="7">
        <v>1948</v>
      </c>
      <c r="E54" s="23">
        <v>434</v>
      </c>
      <c r="F54" s="6">
        <v>14</v>
      </c>
      <c r="G54" s="6">
        <f>F54*24</f>
        <v>336</v>
      </c>
      <c r="H54" s="9">
        <f t="shared" si="0"/>
        <v>1.2916666666666667</v>
      </c>
      <c r="I54" s="7">
        <v>6</v>
      </c>
      <c r="J54" s="9">
        <f>E54/((F54+I54)*24)</f>
        <v>0.90416666666666667</v>
      </c>
      <c r="K54" s="10" t="s">
        <v>118</v>
      </c>
      <c r="L54" s="5"/>
    </row>
    <row r="55" spans="1:12" ht="75" customHeight="1" x14ac:dyDescent="0.25">
      <c r="A55" s="6" t="s">
        <v>119</v>
      </c>
      <c r="B55" s="11" t="s">
        <v>25</v>
      </c>
      <c r="C55" s="6" t="s">
        <v>17</v>
      </c>
      <c r="D55" s="7">
        <v>1976</v>
      </c>
      <c r="E55" s="8">
        <v>646</v>
      </c>
      <c r="F55" s="6">
        <v>30</v>
      </c>
      <c r="G55" s="6">
        <f>F55*29</f>
        <v>870</v>
      </c>
      <c r="H55" s="9">
        <f t="shared" si="0"/>
        <v>0.74252873563218391</v>
      </c>
      <c r="I55" s="7"/>
      <c r="J55" s="9"/>
      <c r="K55" s="10" t="s">
        <v>120</v>
      </c>
      <c r="L55" s="5"/>
    </row>
    <row r="56" spans="1:12" ht="75" customHeight="1" x14ac:dyDescent="0.25">
      <c r="A56" s="6" t="s">
        <v>121</v>
      </c>
      <c r="B56" s="6" t="s">
        <v>12</v>
      </c>
      <c r="C56" s="6" t="s">
        <v>26</v>
      </c>
      <c r="D56" s="7">
        <v>1994</v>
      </c>
      <c r="E56" s="8">
        <v>543</v>
      </c>
      <c r="F56" s="6">
        <v>33</v>
      </c>
      <c r="G56" s="6">
        <f>F56*24</f>
        <v>792</v>
      </c>
      <c r="H56" s="9">
        <f t="shared" si="0"/>
        <v>0.68560606060606055</v>
      </c>
      <c r="I56" s="7"/>
      <c r="J56" s="9"/>
      <c r="K56" s="10" t="s">
        <v>122</v>
      </c>
      <c r="L56" s="5"/>
    </row>
    <row r="57" spans="1:12" ht="75" customHeight="1" x14ac:dyDescent="0.25">
      <c r="A57" s="6" t="s">
        <v>123</v>
      </c>
      <c r="B57" s="11" t="s">
        <v>38</v>
      </c>
      <c r="C57" s="6" t="s">
        <v>17</v>
      </c>
      <c r="D57" s="7">
        <v>1965</v>
      </c>
      <c r="E57" s="8">
        <v>1175</v>
      </c>
      <c r="F57" s="6">
        <v>57</v>
      </c>
      <c r="G57" s="6">
        <f>F57*29</f>
        <v>1653</v>
      </c>
      <c r="H57" s="9">
        <f t="shared" si="0"/>
        <v>0.71082879612825167</v>
      </c>
      <c r="I57" s="7"/>
      <c r="J57" s="9"/>
      <c r="K57" s="10" t="s">
        <v>124</v>
      </c>
      <c r="L57" s="5"/>
    </row>
    <row r="58" spans="1:12" ht="75" customHeight="1" x14ac:dyDescent="0.25">
      <c r="A58" s="6" t="s">
        <v>125</v>
      </c>
      <c r="B58" s="6" t="s">
        <v>12</v>
      </c>
      <c r="C58" s="6" t="s">
        <v>26</v>
      </c>
      <c r="D58" s="7">
        <v>1960</v>
      </c>
      <c r="E58" s="8">
        <v>346</v>
      </c>
      <c r="F58" s="6">
        <v>21</v>
      </c>
      <c r="G58" s="6">
        <f>F58*24</f>
        <v>504</v>
      </c>
      <c r="H58" s="9">
        <f t="shared" si="0"/>
        <v>0.68650793650793651</v>
      </c>
      <c r="I58" s="7"/>
      <c r="J58" s="9"/>
      <c r="K58" s="10" t="s">
        <v>20</v>
      </c>
      <c r="L58" s="5"/>
    </row>
    <row r="59" spans="1:12" ht="75" customHeight="1" x14ac:dyDescent="0.25">
      <c r="A59" s="6" t="s">
        <v>126</v>
      </c>
      <c r="B59" s="11" t="s">
        <v>25</v>
      </c>
      <c r="C59" s="6" t="s">
        <v>13</v>
      </c>
      <c r="D59" s="7">
        <v>2004</v>
      </c>
      <c r="E59" s="8">
        <v>197</v>
      </c>
      <c r="F59" s="6">
        <v>11</v>
      </c>
      <c r="G59" s="6">
        <f>F59*29</f>
        <v>319</v>
      </c>
      <c r="H59" s="9">
        <f t="shared" si="0"/>
        <v>0.61755485893416928</v>
      </c>
      <c r="I59" s="7"/>
      <c r="J59" s="9"/>
      <c r="K59" s="10" t="s">
        <v>127</v>
      </c>
      <c r="L59" s="5"/>
    </row>
    <row r="60" spans="1:12" ht="75" customHeight="1" x14ac:dyDescent="0.25">
      <c r="A60" s="6" t="s">
        <v>128</v>
      </c>
      <c r="B60" s="6" t="s">
        <v>12</v>
      </c>
      <c r="C60" s="6" t="s">
        <v>26</v>
      </c>
      <c r="D60" s="7">
        <v>1969</v>
      </c>
      <c r="E60" s="8">
        <v>355</v>
      </c>
      <c r="F60" s="6">
        <v>18</v>
      </c>
      <c r="G60" s="6">
        <f>F60*24</f>
        <v>432</v>
      </c>
      <c r="H60" s="9">
        <f t="shared" si="0"/>
        <v>0.8217592592592593</v>
      </c>
      <c r="I60" s="7"/>
      <c r="J60" s="9"/>
      <c r="K60" s="10" t="s">
        <v>129</v>
      </c>
      <c r="L60" s="5"/>
    </row>
    <row r="61" spans="1:12" ht="75" customHeight="1" x14ac:dyDescent="0.25">
      <c r="A61" s="6" t="s">
        <v>130</v>
      </c>
      <c r="B61" s="11" t="s">
        <v>25</v>
      </c>
      <c r="C61" s="6" t="s">
        <v>17</v>
      </c>
      <c r="D61" s="7">
        <v>1958</v>
      </c>
      <c r="E61" s="8">
        <v>381</v>
      </c>
      <c r="F61" s="6">
        <v>27</v>
      </c>
      <c r="G61" s="6">
        <f>F61*29</f>
        <v>783</v>
      </c>
      <c r="H61" s="9">
        <f t="shared" si="0"/>
        <v>0.48659003831417624</v>
      </c>
      <c r="I61" s="7"/>
      <c r="J61" s="9"/>
      <c r="K61" s="10" t="s">
        <v>131</v>
      </c>
      <c r="L61" s="5"/>
    </row>
    <row r="62" spans="1:12" ht="75" customHeight="1" x14ac:dyDescent="0.25">
      <c r="A62" s="6" t="s">
        <v>132</v>
      </c>
      <c r="B62" s="6" t="s">
        <v>12</v>
      </c>
      <c r="C62" s="6" t="s">
        <v>26</v>
      </c>
      <c r="D62" s="7">
        <v>1982</v>
      </c>
      <c r="E62" s="8">
        <v>316</v>
      </c>
      <c r="F62" s="6">
        <v>19</v>
      </c>
      <c r="G62" s="6">
        <f>F62*24</f>
        <v>456</v>
      </c>
      <c r="H62" s="9">
        <f t="shared" si="0"/>
        <v>0.69298245614035092</v>
      </c>
      <c r="I62" s="7"/>
      <c r="J62" s="9"/>
      <c r="K62" s="10" t="s">
        <v>133</v>
      </c>
      <c r="L62" s="5"/>
    </row>
    <row r="63" spans="1:12" ht="75" customHeight="1" x14ac:dyDescent="0.25">
      <c r="A63" s="12" t="s">
        <v>134</v>
      </c>
      <c r="B63" s="12" t="s">
        <v>33</v>
      </c>
      <c r="C63" s="12" t="s">
        <v>13</v>
      </c>
      <c r="D63" s="13">
        <v>1990</v>
      </c>
      <c r="E63" s="14">
        <v>388</v>
      </c>
      <c r="F63" s="12">
        <v>13</v>
      </c>
      <c r="G63" s="12">
        <f>F63*26</f>
        <v>338</v>
      </c>
      <c r="H63" s="15">
        <f t="shared" si="0"/>
        <v>1.1479289940828403</v>
      </c>
      <c r="I63" s="16">
        <v>6</v>
      </c>
      <c r="J63" s="24">
        <f>E63/((F63+I63)*24)</f>
        <v>0.85087719298245612</v>
      </c>
      <c r="K63" s="18" t="s">
        <v>135</v>
      </c>
      <c r="L63" s="5"/>
    </row>
    <row r="64" spans="1:12" ht="75" customHeight="1" x14ac:dyDescent="0.25">
      <c r="A64" s="6" t="s">
        <v>136</v>
      </c>
      <c r="B64" s="11" t="s">
        <v>38</v>
      </c>
      <c r="C64" s="6" t="s">
        <v>13</v>
      </c>
      <c r="D64" s="7">
        <v>1953</v>
      </c>
      <c r="E64" s="8">
        <v>282</v>
      </c>
      <c r="F64" s="6">
        <v>25</v>
      </c>
      <c r="G64" s="6">
        <f>F64*29</f>
        <v>725</v>
      </c>
      <c r="H64" s="9">
        <f t="shared" si="0"/>
        <v>0.38896551724137929</v>
      </c>
      <c r="I64" s="7"/>
      <c r="J64" s="9"/>
      <c r="K64" s="10" t="s">
        <v>137</v>
      </c>
      <c r="L64" s="5"/>
    </row>
    <row r="65" spans="1:12" ht="75" customHeight="1" x14ac:dyDescent="0.25">
      <c r="A65" s="6" t="s">
        <v>138</v>
      </c>
      <c r="B65" s="6" t="s">
        <v>33</v>
      </c>
      <c r="C65" s="6" t="s">
        <v>26</v>
      </c>
      <c r="D65" s="7">
        <v>1992</v>
      </c>
      <c r="E65" s="8">
        <v>250</v>
      </c>
      <c r="F65" s="6">
        <v>25</v>
      </c>
      <c r="G65" s="6">
        <f>F65*26</f>
        <v>650</v>
      </c>
      <c r="H65" s="9">
        <f t="shared" si="0"/>
        <v>0.38461538461538464</v>
      </c>
      <c r="I65" s="7"/>
      <c r="J65" s="9"/>
      <c r="K65" s="10" t="s">
        <v>139</v>
      </c>
      <c r="L65" s="5"/>
    </row>
    <row r="66" spans="1:12" ht="75" customHeight="1" x14ac:dyDescent="0.25">
      <c r="A66" s="6" t="s">
        <v>140</v>
      </c>
      <c r="B66" s="11" t="s">
        <v>84</v>
      </c>
      <c r="C66" s="6" t="s">
        <v>17</v>
      </c>
      <c r="D66" s="7">
        <v>1959</v>
      </c>
      <c r="E66" s="8">
        <v>254</v>
      </c>
      <c r="F66" s="6">
        <v>19</v>
      </c>
      <c r="G66" s="6">
        <f>F66*27</f>
        <v>513</v>
      </c>
      <c r="H66" s="9">
        <f t="shared" ref="H66:H71" si="1">E66/G66</f>
        <v>0.49512670565302142</v>
      </c>
      <c r="I66" s="7"/>
      <c r="J66" s="9"/>
      <c r="K66" s="10" t="s">
        <v>18</v>
      </c>
      <c r="L66" s="5"/>
    </row>
    <row r="67" spans="1:12" ht="75" customHeight="1" x14ac:dyDescent="0.25">
      <c r="A67" s="6" t="s">
        <v>141</v>
      </c>
      <c r="B67" s="6" t="s">
        <v>22</v>
      </c>
      <c r="C67" s="6" t="s">
        <v>17</v>
      </c>
      <c r="D67" s="7">
        <v>1948</v>
      </c>
      <c r="E67" s="8">
        <v>250</v>
      </c>
      <c r="F67" s="6">
        <v>23</v>
      </c>
      <c r="G67" s="6">
        <f>F67*26</f>
        <v>598</v>
      </c>
      <c r="H67" s="9">
        <f t="shared" si="1"/>
        <v>0.41806020066889632</v>
      </c>
      <c r="I67" s="7"/>
      <c r="J67" s="9"/>
      <c r="K67" s="10" t="s">
        <v>142</v>
      </c>
      <c r="L67" s="5"/>
    </row>
    <row r="68" spans="1:12" ht="75" customHeight="1" x14ac:dyDescent="0.25">
      <c r="A68" s="6" t="s">
        <v>143</v>
      </c>
      <c r="B68" s="11" t="s">
        <v>43</v>
      </c>
      <c r="C68" s="6" t="s">
        <v>13</v>
      </c>
      <c r="D68" s="7">
        <v>1947</v>
      </c>
      <c r="E68" s="8">
        <v>141</v>
      </c>
      <c r="F68" s="6">
        <v>20</v>
      </c>
      <c r="G68" s="6">
        <f>F68*29</f>
        <v>580</v>
      </c>
      <c r="H68" s="9">
        <f t="shared" si="1"/>
        <v>0.24310344827586206</v>
      </c>
      <c r="I68" s="7"/>
      <c r="J68" s="9"/>
      <c r="K68" s="10" t="s">
        <v>144</v>
      </c>
      <c r="L68" s="5"/>
    </row>
    <row r="69" spans="1:12" ht="75" customHeight="1" x14ac:dyDescent="0.25">
      <c r="A69" s="6" t="s">
        <v>145</v>
      </c>
      <c r="B69" s="6" t="s">
        <v>22</v>
      </c>
      <c r="C69" s="6" t="s">
        <v>13</v>
      </c>
      <c r="D69" s="7">
        <v>2014</v>
      </c>
      <c r="E69" s="8">
        <v>669</v>
      </c>
      <c r="F69" s="6">
        <v>30</v>
      </c>
      <c r="G69" s="6">
        <f>F69*26</f>
        <v>780</v>
      </c>
      <c r="H69" s="9">
        <f t="shared" si="1"/>
        <v>0.85769230769230764</v>
      </c>
      <c r="I69" s="7"/>
      <c r="J69" s="9"/>
      <c r="K69" s="10" t="s">
        <v>102</v>
      </c>
      <c r="L69" s="5"/>
    </row>
    <row r="70" spans="1:12" ht="75" customHeight="1" x14ac:dyDescent="0.25">
      <c r="A70" s="6" t="s">
        <v>146</v>
      </c>
      <c r="B70" s="6" t="s">
        <v>12</v>
      </c>
      <c r="C70" s="6" t="s">
        <v>26</v>
      </c>
      <c r="D70" s="7">
        <v>1965</v>
      </c>
      <c r="E70" s="8">
        <v>96</v>
      </c>
      <c r="F70" s="6">
        <v>14</v>
      </c>
      <c r="G70" s="6">
        <f>F70*24</f>
        <v>336</v>
      </c>
      <c r="H70" s="9">
        <f t="shared" si="1"/>
        <v>0.2857142857142857</v>
      </c>
      <c r="I70" s="7"/>
      <c r="J70" s="9"/>
      <c r="K70" s="10" t="s">
        <v>147</v>
      </c>
      <c r="L70" s="5"/>
    </row>
    <row r="71" spans="1:12" ht="75" customHeight="1" x14ac:dyDescent="0.25">
      <c r="A71" s="6" t="s">
        <v>148</v>
      </c>
      <c r="B71" s="11" t="s">
        <v>38</v>
      </c>
      <c r="C71" s="6" t="s">
        <v>13</v>
      </c>
      <c r="D71" s="7">
        <v>1977</v>
      </c>
      <c r="E71" s="8">
        <v>681</v>
      </c>
      <c r="F71" s="6">
        <v>30</v>
      </c>
      <c r="G71" s="6">
        <f>F71*29</f>
        <v>870</v>
      </c>
      <c r="H71" s="9">
        <f t="shared" si="1"/>
        <v>0.78275862068965518</v>
      </c>
      <c r="I71" s="7">
        <v>1</v>
      </c>
      <c r="J71" s="9">
        <f>E71/((F71+I71)*29)</f>
        <v>0.75750834260289213</v>
      </c>
      <c r="K71" s="10" t="s">
        <v>149</v>
      </c>
      <c r="L71" s="5"/>
    </row>
    <row r="72" spans="1:12" s="25" customFormat="1" ht="75" customHeight="1" x14ac:dyDescent="0.25">
      <c r="D72" s="26"/>
      <c r="E72" s="27">
        <f>SUM(E2:E71)</f>
        <v>24713</v>
      </c>
      <c r="I72" s="28">
        <f>SUM(I2:I71)</f>
        <v>64</v>
      </c>
      <c r="K72" s="29"/>
    </row>
  </sheetData>
  <autoFilter ref="A1:K72" xr:uid="{F415A618-02BE-4A13-82CA-3EEF3128213D}"/>
  <pageMargins left="0.7" right="0.7" top="0.75" bottom="0.75" header="0.3" footer="0.3"/>
  <pageSetup paperSize="5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Functional Capacity</vt:lpstr>
    </vt:vector>
  </TitlesOfParts>
  <Company>Anglophone School Districts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Tracey, Shawn (ASD-W)</dc:creator>
  <cp:lastModifiedBy>McTimoney, David (ASD-W)</cp:lastModifiedBy>
  <cp:lastPrinted>2025-01-17T14:20:44Z</cp:lastPrinted>
  <dcterms:created xsi:type="dcterms:W3CDTF">2025-01-10T17:38:42Z</dcterms:created>
  <dcterms:modified xsi:type="dcterms:W3CDTF">2025-01-17T14:21:04Z</dcterms:modified>
</cp:coreProperties>
</file>